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Professionnel\2. SP\E5 2-1 SP Tornad'eau\Tornadeau étudiant\"/>
    </mc:Choice>
  </mc:AlternateContent>
  <xr:revisionPtr revIDLastSave="0" documentId="13_ncr:1_{1AD66A60-4F03-4AAC-8CB4-779758A11FCB}" xr6:coauthVersionLast="47" xr6:coauthVersionMax="47" xr10:uidLastSave="{00000000-0000-0000-0000-000000000000}"/>
  <bookViews>
    <workbookView xWindow="-120" yWindow="-120" windowWidth="24240" windowHeight="13020" tabRatio="858" activeTab="1" xr2:uid="{00000000-000D-0000-FFFF-FFFF00000000}"/>
  </bookViews>
  <sheets>
    <sheet name="Données comptables" sheetId="12" r:id="rId1"/>
    <sheet name="Mission B - Cpte de Rt" sheetId="13" r:id="rId2"/>
    <sheet name="Feuil1" sheetId="14" r:id="rId3"/>
  </sheets>
  <definedNames>
    <definedName name="base">#REF!</definedName>
    <definedName name="salaires_br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4" l="1"/>
  <c r="D53" i="14"/>
  <c r="D49" i="14"/>
  <c r="D45" i="14"/>
  <c r="D34" i="14"/>
  <c r="D28" i="14"/>
  <c r="D15" i="14"/>
  <c r="D5" i="14" s="1"/>
  <c r="D54" i="14" l="1"/>
  <c r="D7" i="14" s="1"/>
  <c r="D6" i="14"/>
  <c r="D8" i="14" s="1"/>
  <c r="D55" i="13"/>
  <c r="D48" i="13"/>
  <c r="D56" i="13" s="1"/>
  <c r="D30" i="13"/>
  <c r="D31" i="13" s="1"/>
  <c r="D23" i="13"/>
  <c r="D16" i="13"/>
  <c r="D17" i="13" s="1"/>
  <c r="D10" i="13"/>
  <c r="C10" i="13" s="1"/>
  <c r="B10" i="13"/>
  <c r="B16" i="13" s="1"/>
  <c r="B17" i="13" s="1"/>
  <c r="B33" i="13" s="1"/>
  <c r="D15" i="12"/>
  <c r="D5" i="12" s="1"/>
  <c r="F44" i="12"/>
  <c r="E44" i="12"/>
  <c r="E38" i="12"/>
  <c r="F27" i="12"/>
  <c r="E63" i="12"/>
  <c r="F63" i="12"/>
  <c r="E59" i="12"/>
  <c r="F59" i="12"/>
  <c r="E55" i="12"/>
  <c r="F55" i="12"/>
  <c r="E15" i="12"/>
  <c r="E5" i="12" s="1"/>
  <c r="F15" i="12"/>
  <c r="F5" i="12" s="1"/>
  <c r="D38" i="12"/>
  <c r="D27" i="12"/>
  <c r="D63" i="12"/>
  <c r="D59" i="12"/>
  <c r="D55" i="12"/>
  <c r="F45" i="12" l="1"/>
  <c r="F6" i="12" s="1"/>
  <c r="E45" i="12"/>
  <c r="E6" i="12" s="1"/>
  <c r="D33" i="13"/>
  <c r="C17" i="13"/>
  <c r="C16" i="13"/>
  <c r="F64" i="12"/>
  <c r="F7" i="12" s="1"/>
  <c r="D64" i="12"/>
  <c r="D7" i="12" s="1"/>
  <c r="E64" i="12"/>
  <c r="E7" i="12" s="1"/>
  <c r="E8" i="12" s="1"/>
  <c r="D44" i="12"/>
  <c r="D45" i="12" s="1"/>
  <c r="D6" i="12" s="1"/>
  <c r="D8" i="12" s="1"/>
  <c r="F8" i="12" l="1"/>
  <c r="C33" i="13"/>
</calcChain>
</file>

<file path=xl/sharedStrings.xml><?xml version="1.0" encoding="utf-8"?>
<sst xmlns="http://schemas.openxmlformats.org/spreadsheetml/2006/main" count="247" uniqueCount="93">
  <si>
    <t>Achats nettoyeurs</t>
  </si>
  <si>
    <t>Fournitures de bureau</t>
  </si>
  <si>
    <t>Fournitures atelier réparation</t>
  </si>
  <si>
    <t xml:space="preserve">Loyer entrepôt de vente &amp; réparation </t>
  </si>
  <si>
    <t>Loyer véhicule commercial</t>
  </si>
  <si>
    <t>Entretien des locaux</t>
  </si>
  <si>
    <t>Achat petit matériel atelier</t>
  </si>
  <si>
    <t>Assurance des locaux</t>
  </si>
  <si>
    <t>Assurance véhicule commercial</t>
  </si>
  <si>
    <t>Honoraires</t>
  </si>
  <si>
    <t>Publicité</t>
  </si>
  <si>
    <t>Transport sur achat (nettoyeurs)</t>
  </si>
  <si>
    <t>Transport sur achat (atelier)</t>
  </si>
  <si>
    <t>Transport sur ventes (nettoyeurs)</t>
  </si>
  <si>
    <t>Assurance véhicule Direction</t>
  </si>
  <si>
    <t>Loyer véhicule Direction</t>
  </si>
  <si>
    <t>Voyages et déplacement Commercial</t>
  </si>
  <si>
    <t>Voyages et déplacement Direction</t>
  </si>
  <si>
    <t>Voyages et déplacement Atelier</t>
  </si>
  <si>
    <t>Assurance véhicule Atelier</t>
  </si>
  <si>
    <t>Loyer véhicule Atelier</t>
  </si>
  <si>
    <t>Frais postaux</t>
  </si>
  <si>
    <t>Services bancaires</t>
  </si>
  <si>
    <t>Documentation et divers</t>
  </si>
  <si>
    <t>Autres impôts</t>
  </si>
  <si>
    <t>Pertes sur créances irrécouvrables</t>
  </si>
  <si>
    <t>Intérêts sur emprunts et découvert</t>
  </si>
  <si>
    <t>Dotations aux amortissements</t>
  </si>
  <si>
    <t>Dotation dépréciation stocks</t>
  </si>
  <si>
    <t>Vente de nettoyeurs</t>
  </si>
  <si>
    <t>Vente contrats de maintenance</t>
  </si>
  <si>
    <t>Réparations facturées par l'atelier</t>
  </si>
  <si>
    <t>DUCLOS Joël</t>
  </si>
  <si>
    <t>PICARD Maryse</t>
  </si>
  <si>
    <t>Commerciale</t>
  </si>
  <si>
    <t>BORDET Louis</t>
  </si>
  <si>
    <t>Mécanicien</t>
  </si>
  <si>
    <t>PETITJEAN Pierre</t>
  </si>
  <si>
    <t>Dotation dépréciation clients</t>
  </si>
  <si>
    <t>Locaux</t>
  </si>
  <si>
    <t>Solde</t>
  </si>
  <si>
    <t>N° de compte</t>
  </si>
  <si>
    <t>Intitulé des comptes</t>
  </si>
  <si>
    <t>Maint &amp; Répar</t>
  </si>
  <si>
    <t>Négoce</t>
  </si>
  <si>
    <t>Commun</t>
  </si>
  <si>
    <t>Cpte analytique</t>
  </si>
  <si>
    <t>Direction</t>
  </si>
  <si>
    <t>TORNAD'EAU</t>
  </si>
  <si>
    <t>Total Commun</t>
  </si>
  <si>
    <t>Total Direction</t>
  </si>
  <si>
    <t>Total Locaux</t>
  </si>
  <si>
    <t>Total salaire Administratif M. PETITJEAN</t>
  </si>
  <si>
    <t>Total salaire direction M. DUCLOS</t>
  </si>
  <si>
    <t>Qté</t>
  </si>
  <si>
    <t>PU</t>
  </si>
  <si>
    <t>Montant</t>
  </si>
  <si>
    <t>Total Maint &amp; Répar</t>
  </si>
  <si>
    <t>Total Négoce</t>
  </si>
  <si>
    <t>Dirigeant charges directe</t>
  </si>
  <si>
    <t>Administratif (charge indirecte)</t>
  </si>
  <si>
    <t>Partie commerciale (direct)</t>
  </si>
  <si>
    <t>Total Salaires</t>
  </si>
  <si>
    <t>Calcul des charges de l'activité Maintenance &amp; Réparation</t>
  </si>
  <si>
    <t>Coût de M. BORDET</t>
  </si>
  <si>
    <t>Charges directes de Maintenance et réparation</t>
  </si>
  <si>
    <t>Charges indirectes de Maintenance et réparation</t>
  </si>
  <si>
    <t>Total des charges de Maintenance et réparation</t>
  </si>
  <si>
    <t>Calcul du résultat Maintenance et réparation</t>
  </si>
  <si>
    <t>Ventes de Maintenance et réparation</t>
  </si>
  <si>
    <t>Résultat Maintenance et réparation</t>
  </si>
  <si>
    <t>Résultat</t>
  </si>
  <si>
    <t>64 salaires et charges</t>
  </si>
  <si>
    <t>TOTAL DES CHARGES DIRECTES</t>
  </si>
  <si>
    <t>TOTAL DES CHARGES INDIRECTES</t>
  </si>
  <si>
    <t>PRODUITS</t>
  </si>
  <si>
    <t>CHARGES DIRECTES</t>
  </si>
  <si>
    <t>CHARGES INDIRECTES</t>
  </si>
  <si>
    <t>TOTAL DES PRODUITS</t>
  </si>
  <si>
    <t>Total</t>
  </si>
  <si>
    <t>Activité Négoce</t>
  </si>
  <si>
    <t>Activité Maintenance et réparation</t>
  </si>
  <si>
    <t>Résultat de l'exercice</t>
  </si>
  <si>
    <t>Compte de résultat synthétique de l'année 2021 par activité</t>
  </si>
  <si>
    <t>Mission B : Développement de l’activité de Maintenance (coût marginal)</t>
  </si>
  <si>
    <t>Résultat différentiel "Maintenance et réparation" situation actuelle</t>
  </si>
  <si>
    <t>Répartition des charges en charges variables et fixes</t>
  </si>
  <si>
    <t>Charges variables directes</t>
  </si>
  <si>
    <t>Marge sur coût variable</t>
  </si>
  <si>
    <t>Charges directes fixes de Maintenance et réparation</t>
  </si>
  <si>
    <t>Charges indirectes fixes de Maintenance et réparation</t>
  </si>
  <si>
    <t>Charges fixes</t>
  </si>
  <si>
    <t>Compte de résultat synthétique de l'année 2024 par 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</si>
</sst>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1F4E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2" fillId="0" borderId="2" xfId="0" applyFont="1" applyBorder="1"/>
    <xf numFmtId="164" fontId="0" fillId="0" borderId="2" xfId="1" applyFon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2" xfId="1" applyFont="1" applyFill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" fontId="3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64" fontId="2" fillId="0" borderId="2" xfId="0" applyNumberFormat="1" applyFont="1" applyBorder="1"/>
    <xf numFmtId="0" fontId="0" fillId="0" borderId="1" xfId="0" applyBorder="1"/>
    <xf numFmtId="0" fontId="0" fillId="0" borderId="2" xfId="0" applyBorder="1" applyAlignment="1">
      <alignment horizontal="left"/>
    </xf>
    <xf numFmtId="164" fontId="0" fillId="2" borderId="2" xfId="0" applyNumberFormat="1" applyFill="1" applyBorder="1"/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/>
    <xf numFmtId="164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0" fontId="4" fillId="3" borderId="0" xfId="0" applyFont="1" applyFill="1"/>
    <xf numFmtId="0" fontId="0" fillId="2" borderId="1" xfId="0" applyFill="1" applyBorder="1"/>
    <xf numFmtId="0" fontId="2" fillId="3" borderId="8" xfId="0" applyFont="1" applyFill="1" applyBorder="1"/>
    <xf numFmtId="4" fontId="0" fillId="0" borderId="2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1" applyNumberFormat="1" applyFont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4" fontId="0" fillId="5" borderId="2" xfId="1" applyNumberFormat="1" applyFont="1" applyFill="1" applyBorder="1" applyAlignment="1">
      <alignment horizontal="right"/>
    </xf>
    <xf numFmtId="4" fontId="0" fillId="0" borderId="2" xfId="1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1" xfId="0" applyNumberFormat="1" applyBorder="1"/>
    <xf numFmtId="164" fontId="2" fillId="5" borderId="2" xfId="0" applyNumberFormat="1" applyFont="1" applyFill="1" applyBorder="1"/>
    <xf numFmtId="164" fontId="0" fillId="0" borderId="2" xfId="1" applyFont="1" applyFill="1" applyBorder="1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/>
    <xf numFmtId="4" fontId="2" fillId="3" borderId="2" xfId="0" applyNumberFormat="1" applyFont="1" applyFill="1" applyBorder="1" applyAlignment="1">
      <alignment horizontal="right"/>
    </xf>
    <xf numFmtId="164" fontId="2" fillId="3" borderId="1" xfId="1" applyFont="1" applyFill="1" applyBorder="1"/>
    <xf numFmtId="16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164" fontId="2" fillId="6" borderId="2" xfId="0" applyNumberFormat="1" applyFont="1" applyFill="1" applyBorder="1"/>
    <xf numFmtId="0" fontId="0" fillId="6" borderId="2" xfId="0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6" borderId="2" xfId="0" applyFill="1" applyBorder="1"/>
    <xf numFmtId="164" fontId="0" fillId="6" borderId="2" xfId="0" applyNumberFormat="1" applyFill="1" applyBorder="1"/>
    <xf numFmtId="4" fontId="0" fillId="6" borderId="2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2" fillId="7" borderId="2" xfId="0" applyFont="1" applyFill="1" applyBorder="1"/>
    <xf numFmtId="0" fontId="2" fillId="7" borderId="2" xfId="1" applyNumberFormat="1" applyFon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/>
    </xf>
    <xf numFmtId="164" fontId="2" fillId="7" borderId="2" xfId="1" applyFont="1" applyFill="1" applyBorder="1" applyAlignment="1">
      <alignment horizontal="center" vertical="center"/>
    </xf>
    <xf numFmtId="0" fontId="0" fillId="0" borderId="4" xfId="0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164" fontId="0" fillId="7" borderId="2" xfId="1" applyFont="1" applyFill="1" applyBorder="1" applyAlignment="1">
      <alignment horizontal="center"/>
    </xf>
    <xf numFmtId="164" fontId="0" fillId="7" borderId="2" xfId="0" applyNumberForma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164" fontId="2" fillId="4" borderId="2" xfId="1" applyFont="1" applyFill="1" applyBorder="1" applyAlignment="1">
      <alignment horizontal="center"/>
    </xf>
    <xf numFmtId="164" fontId="2" fillId="4" borderId="2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64" fontId="2" fillId="7" borderId="2" xfId="0" applyNumberFormat="1" applyFont="1" applyFill="1" applyBorder="1"/>
    <xf numFmtId="165" fontId="0" fillId="0" borderId="0" xfId="2" applyNumberFormat="1" applyFont="1"/>
    <xf numFmtId="0" fontId="2" fillId="3" borderId="8" xfId="0" applyFont="1" applyFill="1" applyBorder="1" applyAlignment="1">
      <alignment horizontal="center"/>
    </xf>
    <xf numFmtId="0" fontId="0" fillId="2" borderId="2" xfId="0" applyFill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8" xfId="0" applyFont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2" xfId="0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zoomScale="115" zoomScaleNormal="115" workbookViewId="0">
      <selection activeCell="C28" sqref="C28:C33"/>
    </sheetView>
  </sheetViews>
  <sheetFormatPr baseColWidth="10" defaultRowHeight="15" outlineLevelRow="2" x14ac:dyDescent="0.25"/>
  <cols>
    <col min="1" max="1" width="14" style="5" customWidth="1"/>
    <col min="2" max="2" width="14.42578125" style="5" customWidth="1"/>
    <col min="3" max="3" width="38.140625" customWidth="1"/>
    <col min="4" max="4" width="18.42578125" customWidth="1"/>
    <col min="5" max="5" width="15.7109375" style="33" customWidth="1"/>
    <col min="6" max="6" width="15.85546875" style="33" customWidth="1"/>
    <col min="7" max="7" width="28" customWidth="1"/>
    <col min="8" max="8" width="37" customWidth="1"/>
    <col min="9" max="9" width="14.85546875" customWidth="1"/>
  </cols>
  <sheetData>
    <row r="1" spans="1:6" x14ac:dyDescent="0.25">
      <c r="A1" s="5" t="s">
        <v>48</v>
      </c>
      <c r="C1" s="10"/>
      <c r="D1" s="11"/>
    </row>
    <row r="2" spans="1:6" x14ac:dyDescent="0.25">
      <c r="C2" s="10"/>
      <c r="D2" s="11"/>
    </row>
    <row r="3" spans="1:6" ht="18.75" x14ac:dyDescent="0.3">
      <c r="A3" s="94" t="s">
        <v>92</v>
      </c>
      <c r="B3" s="94"/>
      <c r="C3" s="94"/>
      <c r="D3" s="94"/>
      <c r="E3" s="94"/>
      <c r="F3" s="94"/>
    </row>
    <row r="4" spans="1:6" ht="45" x14ac:dyDescent="0.25">
      <c r="A4" s="8"/>
      <c r="B4" s="8"/>
      <c r="C4" s="8"/>
      <c r="D4" s="55" t="s">
        <v>79</v>
      </c>
      <c r="E4" s="56" t="s">
        <v>80</v>
      </c>
      <c r="F4" s="57" t="s">
        <v>81</v>
      </c>
    </row>
    <row r="5" spans="1:6" x14ac:dyDescent="0.25">
      <c r="A5" s="90" t="s">
        <v>78</v>
      </c>
      <c r="B5" s="91"/>
      <c r="C5" s="92"/>
      <c r="D5" s="54">
        <f>+D15</f>
        <v>1336307</v>
      </c>
      <c r="E5" s="54">
        <f t="shared" ref="E5:F5" si="0">+E15</f>
        <v>1164020</v>
      </c>
      <c r="F5" s="54">
        <f t="shared" si="0"/>
        <v>172287</v>
      </c>
    </row>
    <row r="6" spans="1:6" x14ac:dyDescent="0.25">
      <c r="A6" s="93" t="s">
        <v>73</v>
      </c>
      <c r="B6" s="93"/>
      <c r="C6" s="93"/>
      <c r="D6" s="49">
        <f>+D45</f>
        <v>1072067.144865314</v>
      </c>
      <c r="E6" s="49">
        <f t="shared" ref="E6:F6" si="1">+E45</f>
        <v>958683.45100471389</v>
      </c>
      <c r="F6" s="49">
        <f t="shared" si="1"/>
        <v>113383.6938606</v>
      </c>
    </row>
    <row r="7" spans="1:6" x14ac:dyDescent="0.25">
      <c r="A7" s="93" t="s">
        <v>74</v>
      </c>
      <c r="B7" s="93"/>
      <c r="C7" s="93"/>
      <c r="D7" s="58">
        <f>+D64</f>
        <v>64295.97</v>
      </c>
      <c r="E7" s="58">
        <f t="shared" ref="E7:F7" si="2">+E64</f>
        <v>37500.065204081635</v>
      </c>
      <c r="F7" s="58">
        <f t="shared" si="2"/>
        <v>26795.904795918366</v>
      </c>
    </row>
    <row r="8" spans="1:6" x14ac:dyDescent="0.25">
      <c r="C8" s="2" t="s">
        <v>82</v>
      </c>
      <c r="D8" s="15">
        <f>+D5-D6-D7</f>
        <v>199943.88513468599</v>
      </c>
      <c r="E8" s="15">
        <f t="shared" ref="E8:F8" si="3">+E5-E6-E7</f>
        <v>167836.48379120446</v>
      </c>
      <c r="F8" s="15">
        <f t="shared" si="3"/>
        <v>32107.40134348163</v>
      </c>
    </row>
    <row r="9" spans="1:6" x14ac:dyDescent="0.25">
      <c r="E9"/>
      <c r="F9"/>
    </row>
    <row r="10" spans="1:6" ht="22.5" customHeight="1" x14ac:dyDescent="0.25">
      <c r="A10" s="95" t="s">
        <v>75</v>
      </c>
      <c r="B10" s="95"/>
      <c r="C10" s="95"/>
      <c r="D10" s="95"/>
      <c r="E10" s="95"/>
      <c r="F10" s="95"/>
    </row>
    <row r="11" spans="1:6" x14ac:dyDescent="0.25">
      <c r="A11" s="12" t="s">
        <v>41</v>
      </c>
      <c r="B11" s="12" t="s">
        <v>46</v>
      </c>
      <c r="C11" s="12" t="s">
        <v>42</v>
      </c>
      <c r="D11" s="9" t="s">
        <v>40</v>
      </c>
      <c r="E11" s="39" t="s">
        <v>44</v>
      </c>
      <c r="F11" s="39" t="s">
        <v>43</v>
      </c>
    </row>
    <row r="12" spans="1:6" x14ac:dyDescent="0.25">
      <c r="A12" s="7">
        <v>707000</v>
      </c>
      <c r="B12" s="7" t="s">
        <v>44</v>
      </c>
      <c r="C12" s="1" t="s">
        <v>29</v>
      </c>
      <c r="D12" s="48">
        <v>1164020</v>
      </c>
      <c r="E12" s="34">
        <v>1164020</v>
      </c>
      <c r="F12" s="34"/>
    </row>
    <row r="13" spans="1:6" x14ac:dyDescent="0.25">
      <c r="A13" s="7">
        <v>706000</v>
      </c>
      <c r="B13" s="7" t="s">
        <v>43</v>
      </c>
      <c r="C13" s="1" t="s">
        <v>30</v>
      </c>
      <c r="D13" s="4">
        <v>121836</v>
      </c>
      <c r="E13" s="34"/>
      <c r="F13" s="34">
        <v>121836</v>
      </c>
    </row>
    <row r="14" spans="1:6" x14ac:dyDescent="0.25">
      <c r="A14" s="7">
        <v>706010</v>
      </c>
      <c r="B14" s="7" t="s">
        <v>43</v>
      </c>
      <c r="C14" s="1" t="s">
        <v>31</v>
      </c>
      <c r="D14" s="4">
        <v>50451</v>
      </c>
      <c r="E14" s="34"/>
      <c r="F14" s="34">
        <v>50451</v>
      </c>
    </row>
    <row r="15" spans="1:6" x14ac:dyDescent="0.25">
      <c r="A15" s="97" t="s">
        <v>78</v>
      </c>
      <c r="B15" s="98"/>
      <c r="C15" s="99"/>
      <c r="D15" s="52">
        <f>SUM(D12:D14)</f>
        <v>1336307</v>
      </c>
      <c r="E15" s="53">
        <f>SUM(E12:E14)</f>
        <v>1164020</v>
      </c>
      <c r="F15" s="53">
        <f>SUM(F12:F14)</f>
        <v>172287</v>
      </c>
    </row>
    <row r="16" spans="1:6" x14ac:dyDescent="0.25">
      <c r="A16" s="8"/>
      <c r="B16" s="8"/>
      <c r="C16" s="8"/>
      <c r="D16" s="51"/>
    </row>
    <row r="17" spans="1:7" ht="15.75" x14ac:dyDescent="0.25">
      <c r="A17" s="95" t="s">
        <v>76</v>
      </c>
      <c r="B17" s="95"/>
      <c r="C17" s="95"/>
      <c r="D17" s="95"/>
      <c r="E17" s="95"/>
      <c r="F17" s="95"/>
    </row>
    <row r="18" spans="1:7" x14ac:dyDescent="0.25">
      <c r="A18" s="12" t="s">
        <v>41</v>
      </c>
      <c r="B18" s="12" t="s">
        <v>46</v>
      </c>
      <c r="C18" s="12" t="s">
        <v>42</v>
      </c>
      <c r="D18" s="9" t="s">
        <v>40</v>
      </c>
      <c r="E18" s="39" t="s">
        <v>44</v>
      </c>
      <c r="F18" s="39" t="s">
        <v>43</v>
      </c>
    </row>
    <row r="19" spans="1:7" x14ac:dyDescent="0.25">
      <c r="B19" s="7"/>
      <c r="C19" s="7"/>
      <c r="D19" s="50"/>
      <c r="E19" s="39"/>
      <c r="F19" s="39"/>
    </row>
    <row r="20" spans="1:7" outlineLevel="2" x14ac:dyDescent="0.25">
      <c r="A20" s="7">
        <v>602000</v>
      </c>
      <c r="B20" s="7" t="s">
        <v>43</v>
      </c>
      <c r="C20" s="1" t="s">
        <v>2</v>
      </c>
      <c r="D20" s="4">
        <v>19963.080000000002</v>
      </c>
      <c r="E20" s="34"/>
      <c r="F20" s="34">
        <v>19963.080000000002</v>
      </c>
    </row>
    <row r="21" spans="1:7" outlineLevel="2" x14ac:dyDescent="0.25">
      <c r="A21" s="7">
        <v>606300</v>
      </c>
      <c r="B21" s="7" t="s">
        <v>43</v>
      </c>
      <c r="C21" s="1" t="s">
        <v>6</v>
      </c>
      <c r="D21" s="4">
        <v>2231.25</v>
      </c>
      <c r="E21" s="34"/>
      <c r="F21" s="34">
        <v>2231.25</v>
      </c>
    </row>
    <row r="22" spans="1:7" outlineLevel="2" x14ac:dyDescent="0.25">
      <c r="A22" s="7">
        <v>613200</v>
      </c>
      <c r="B22" s="7" t="s">
        <v>43</v>
      </c>
      <c r="C22" s="1" t="s">
        <v>19</v>
      </c>
      <c r="D22" s="4">
        <v>416</v>
      </c>
      <c r="E22" s="34"/>
      <c r="F22" s="34">
        <v>416</v>
      </c>
    </row>
    <row r="23" spans="1:7" outlineLevel="2" x14ac:dyDescent="0.25">
      <c r="A23" s="7">
        <v>613200</v>
      </c>
      <c r="B23" s="7" t="s">
        <v>43</v>
      </c>
      <c r="C23" s="1" t="s">
        <v>20</v>
      </c>
      <c r="D23" s="4">
        <v>2220</v>
      </c>
      <c r="E23" s="34"/>
      <c r="F23" s="34">
        <v>2220</v>
      </c>
    </row>
    <row r="24" spans="1:7" outlineLevel="2" x14ac:dyDescent="0.25">
      <c r="A24" s="7">
        <v>624100</v>
      </c>
      <c r="B24" s="7" t="s">
        <v>43</v>
      </c>
      <c r="C24" s="1" t="s">
        <v>12</v>
      </c>
      <c r="D24" s="4">
        <v>1778.11</v>
      </c>
      <c r="E24" s="34"/>
      <c r="F24" s="34">
        <v>1778.11</v>
      </c>
    </row>
    <row r="25" spans="1:7" outlineLevel="2" x14ac:dyDescent="0.25">
      <c r="A25" s="7">
        <v>625100</v>
      </c>
      <c r="B25" s="7" t="s">
        <v>43</v>
      </c>
      <c r="C25" s="1" t="s">
        <v>18</v>
      </c>
      <c r="D25" s="4">
        <v>2983.12</v>
      </c>
      <c r="E25" s="34"/>
      <c r="F25" s="34">
        <v>2983.12</v>
      </c>
    </row>
    <row r="26" spans="1:7" outlineLevel="2" x14ac:dyDescent="0.25">
      <c r="A26" s="7">
        <v>681000</v>
      </c>
      <c r="B26" s="7" t="s">
        <v>43</v>
      </c>
      <c r="C26" s="1" t="s">
        <v>27</v>
      </c>
      <c r="D26" s="4">
        <v>28461</v>
      </c>
      <c r="E26" s="34"/>
      <c r="F26" s="34">
        <v>28461</v>
      </c>
    </row>
    <row r="27" spans="1:7" outlineLevel="1" x14ac:dyDescent="0.25">
      <c r="A27" s="24"/>
      <c r="B27" s="24" t="s">
        <v>57</v>
      </c>
      <c r="C27" s="25"/>
      <c r="D27" s="26">
        <f>SUBTOTAL(9,D20:D26)</f>
        <v>58052.56</v>
      </c>
      <c r="E27" s="36"/>
      <c r="F27" s="36">
        <f>SUM(F20:F26)</f>
        <v>58052.56</v>
      </c>
    </row>
    <row r="28" spans="1:7" outlineLevel="2" x14ac:dyDescent="0.25">
      <c r="A28" s="7">
        <v>607000</v>
      </c>
      <c r="B28" s="7" t="s">
        <v>44</v>
      </c>
      <c r="C28" s="111" t="s">
        <v>0</v>
      </c>
      <c r="D28" s="4">
        <v>765925.16</v>
      </c>
      <c r="E28" s="34">
        <v>765925.16</v>
      </c>
      <c r="F28" s="34"/>
    </row>
    <row r="29" spans="1:7" outlineLevel="2" x14ac:dyDescent="0.25">
      <c r="A29" s="7">
        <v>613200</v>
      </c>
      <c r="B29" s="7" t="s">
        <v>44</v>
      </c>
      <c r="C29" s="111" t="s">
        <v>8</v>
      </c>
      <c r="D29" s="4">
        <v>685</v>
      </c>
      <c r="E29" s="34">
        <v>685</v>
      </c>
      <c r="F29" s="34"/>
      <c r="G29" s="4">
        <v>685</v>
      </c>
    </row>
    <row r="30" spans="1:7" outlineLevel="2" x14ac:dyDescent="0.25">
      <c r="A30" s="7">
        <v>613200</v>
      </c>
      <c r="B30" s="7" t="s">
        <v>44</v>
      </c>
      <c r="C30" s="111" t="s">
        <v>4</v>
      </c>
      <c r="D30" s="4">
        <v>3840</v>
      </c>
      <c r="E30" s="34">
        <v>3840</v>
      </c>
      <c r="F30" s="34"/>
    </row>
    <row r="31" spans="1:7" outlineLevel="2" x14ac:dyDescent="0.25">
      <c r="A31" s="7">
        <v>623000</v>
      </c>
      <c r="B31" s="7" t="s">
        <v>44</v>
      </c>
      <c r="C31" s="111" t="s">
        <v>10</v>
      </c>
      <c r="D31" s="4">
        <v>16500</v>
      </c>
      <c r="E31" s="34">
        <v>16500</v>
      </c>
      <c r="F31" s="34"/>
    </row>
    <row r="32" spans="1:7" outlineLevel="2" x14ac:dyDescent="0.25">
      <c r="A32" s="7">
        <v>624100</v>
      </c>
      <c r="B32" s="7" t="s">
        <v>44</v>
      </c>
      <c r="C32" s="111" t="s">
        <v>11</v>
      </c>
      <c r="D32" s="4">
        <v>28490</v>
      </c>
      <c r="E32" s="34">
        <v>28490</v>
      </c>
      <c r="F32" s="34"/>
    </row>
    <row r="33" spans="1:6" outlineLevel="2" x14ac:dyDescent="0.25">
      <c r="A33" s="7">
        <v>624200</v>
      </c>
      <c r="B33" s="7" t="s">
        <v>44</v>
      </c>
      <c r="C33" s="111" t="s">
        <v>13</v>
      </c>
      <c r="D33" s="4">
        <v>23035</v>
      </c>
      <c r="E33" s="34">
        <v>23035</v>
      </c>
      <c r="F33" s="34"/>
    </row>
    <row r="34" spans="1:6" outlineLevel="2" x14ac:dyDescent="0.25">
      <c r="A34" s="7">
        <v>625100</v>
      </c>
      <c r="B34" s="7" t="s">
        <v>44</v>
      </c>
      <c r="C34" s="1" t="s">
        <v>16</v>
      </c>
      <c r="D34" s="4">
        <v>3485.65</v>
      </c>
      <c r="E34" s="34">
        <v>3485.65</v>
      </c>
      <c r="F34" s="34"/>
    </row>
    <row r="35" spans="1:6" outlineLevel="2" x14ac:dyDescent="0.25">
      <c r="A35" s="7">
        <v>654000</v>
      </c>
      <c r="B35" s="7" t="s">
        <v>44</v>
      </c>
      <c r="C35" s="1" t="s">
        <v>25</v>
      </c>
      <c r="D35" s="4">
        <v>5710.24</v>
      </c>
      <c r="E35" s="34">
        <v>5710.24</v>
      </c>
      <c r="F35" s="34"/>
    </row>
    <row r="36" spans="1:6" outlineLevel="2" x14ac:dyDescent="0.25">
      <c r="A36" s="7">
        <v>681730</v>
      </c>
      <c r="B36" s="7" t="s">
        <v>44</v>
      </c>
      <c r="C36" s="1" t="s">
        <v>28</v>
      </c>
      <c r="D36" s="4">
        <v>2821.5</v>
      </c>
      <c r="E36" s="34">
        <v>2821.5</v>
      </c>
      <c r="F36" s="34"/>
    </row>
    <row r="37" spans="1:6" outlineLevel="2" x14ac:dyDescent="0.25">
      <c r="A37" s="7">
        <v>681740</v>
      </c>
      <c r="B37" s="7" t="s">
        <v>44</v>
      </c>
      <c r="C37" s="1" t="s">
        <v>38</v>
      </c>
      <c r="D37" s="4">
        <v>5720</v>
      </c>
      <c r="E37" s="34">
        <v>5720</v>
      </c>
      <c r="F37" s="34"/>
    </row>
    <row r="38" spans="1:6" outlineLevel="1" x14ac:dyDescent="0.25">
      <c r="A38" s="24"/>
      <c r="B38" s="24" t="s">
        <v>58</v>
      </c>
      <c r="C38" s="25"/>
      <c r="D38" s="26">
        <f>SUBTOTAL(9,D28:D37)</f>
        <v>856212.55</v>
      </c>
      <c r="E38" s="36">
        <f>SUM(E28:E37)</f>
        <v>856212.55</v>
      </c>
      <c r="F38" s="34"/>
    </row>
    <row r="39" spans="1:6" outlineLevel="1" x14ac:dyDescent="0.25">
      <c r="A39" s="100" t="s">
        <v>72</v>
      </c>
      <c r="B39" s="1" t="s">
        <v>32</v>
      </c>
      <c r="C39" s="1" t="s">
        <v>59</v>
      </c>
      <c r="D39" s="4">
        <v>57222.7305624</v>
      </c>
      <c r="E39" s="38">
        <v>42917.047921799996</v>
      </c>
      <c r="F39" s="38">
        <v>14305.6826406</v>
      </c>
    </row>
    <row r="40" spans="1:6" outlineLevel="1" x14ac:dyDescent="0.25">
      <c r="A40" s="101"/>
      <c r="B40" s="3" t="s">
        <v>33</v>
      </c>
      <c r="C40" s="3" t="s">
        <v>34</v>
      </c>
      <c r="D40" s="4">
        <v>36782.016722913846</v>
      </c>
      <c r="E40" s="38">
        <v>36782.016722913846</v>
      </c>
      <c r="F40" s="38"/>
    </row>
    <row r="41" spans="1:6" outlineLevel="1" x14ac:dyDescent="0.25">
      <c r="A41" s="101"/>
      <c r="B41" s="3" t="s">
        <v>35</v>
      </c>
      <c r="C41" s="3" t="s">
        <v>36</v>
      </c>
      <c r="D41" s="4">
        <v>33434.839099999997</v>
      </c>
      <c r="E41" s="38"/>
      <c r="F41" s="38">
        <v>33434.839099999997</v>
      </c>
    </row>
    <row r="42" spans="1:6" outlineLevel="1" x14ac:dyDescent="0.25">
      <c r="A42" s="101"/>
      <c r="B42" s="3" t="s">
        <v>37</v>
      </c>
      <c r="C42" s="3" t="s">
        <v>60</v>
      </c>
      <c r="D42" s="4">
        <v>30362.448479999999</v>
      </c>
      <c r="E42" s="38">
        <v>7590.6121199999998</v>
      </c>
      <c r="F42" s="38">
        <v>7590.6121199999998</v>
      </c>
    </row>
    <row r="43" spans="1:6" outlineLevel="1" x14ac:dyDescent="0.25">
      <c r="A43" s="102"/>
      <c r="B43" s="1"/>
      <c r="C43" s="6" t="s">
        <v>61</v>
      </c>
      <c r="D43" s="1"/>
      <c r="E43" s="38">
        <v>15181.22424</v>
      </c>
      <c r="F43" s="38"/>
    </row>
    <row r="44" spans="1:6" outlineLevel="1" x14ac:dyDescent="0.25">
      <c r="A44" s="27"/>
      <c r="B44" s="24" t="s">
        <v>62</v>
      </c>
      <c r="C44" s="25"/>
      <c r="D44" s="26">
        <f>SUBTOTAL(9,D39:D42)</f>
        <v>157802.03486531385</v>
      </c>
      <c r="E44" s="37">
        <f>SUM(E39:E43)</f>
        <v>102470.90100471384</v>
      </c>
      <c r="F44" s="37">
        <f>SUM(F39:F43)</f>
        <v>55331.133860599999</v>
      </c>
    </row>
    <row r="45" spans="1:6" outlineLevel="1" x14ac:dyDescent="0.25">
      <c r="A45" s="103" t="s">
        <v>73</v>
      </c>
      <c r="B45" s="103"/>
      <c r="C45" s="103"/>
      <c r="D45" s="49">
        <f>+D27+D38+D44</f>
        <v>1072067.144865314</v>
      </c>
      <c r="E45" s="49">
        <f>+E27+E38+E44</f>
        <v>958683.45100471389</v>
      </c>
      <c r="F45" s="49">
        <f>+F27+F38+F44</f>
        <v>113383.6938606</v>
      </c>
    </row>
    <row r="46" spans="1:6" outlineLevel="1" x14ac:dyDescent="0.25">
      <c r="A46"/>
      <c r="B46"/>
      <c r="E46"/>
      <c r="F46"/>
    </row>
    <row r="47" spans="1:6" ht="15.75" outlineLevel="2" x14ac:dyDescent="0.25">
      <c r="A47" s="95" t="s">
        <v>77</v>
      </c>
      <c r="B47" s="95"/>
      <c r="C47" s="95"/>
      <c r="D47" s="95"/>
      <c r="E47" s="95"/>
      <c r="F47" s="95"/>
    </row>
    <row r="48" spans="1:6" outlineLevel="2" x14ac:dyDescent="0.25">
      <c r="A48" s="7">
        <v>606000</v>
      </c>
      <c r="B48" s="7" t="s">
        <v>45</v>
      </c>
      <c r="C48" s="1" t="s">
        <v>1</v>
      </c>
      <c r="D48" s="4">
        <v>864.77</v>
      </c>
      <c r="E48" s="34">
        <v>432.38499999999999</v>
      </c>
      <c r="F48" s="34">
        <v>432.38499999999999</v>
      </c>
    </row>
    <row r="49" spans="1:6" outlineLevel="2" x14ac:dyDescent="0.25">
      <c r="A49" s="7">
        <v>618000</v>
      </c>
      <c r="B49" s="7" t="s">
        <v>45</v>
      </c>
      <c r="C49" s="1" t="s">
        <v>23</v>
      </c>
      <c r="D49" s="4">
        <v>1083.7</v>
      </c>
      <c r="E49" s="34">
        <v>541.85</v>
      </c>
      <c r="F49" s="34">
        <v>541.85</v>
      </c>
    </row>
    <row r="50" spans="1:6" outlineLevel="2" x14ac:dyDescent="0.25">
      <c r="A50" s="7">
        <v>622600</v>
      </c>
      <c r="B50" s="7" t="s">
        <v>45</v>
      </c>
      <c r="C50" s="1" t="s">
        <v>9</v>
      </c>
      <c r="D50" s="4">
        <v>18480</v>
      </c>
      <c r="E50" s="34">
        <v>9240</v>
      </c>
      <c r="F50" s="34">
        <v>9240</v>
      </c>
    </row>
    <row r="51" spans="1:6" outlineLevel="2" x14ac:dyDescent="0.25">
      <c r="A51" s="7">
        <v>626000</v>
      </c>
      <c r="B51" s="7" t="s">
        <v>45</v>
      </c>
      <c r="C51" s="1" t="s">
        <v>21</v>
      </c>
      <c r="D51" s="4">
        <v>867.2</v>
      </c>
      <c r="E51" s="34">
        <v>433.6</v>
      </c>
      <c r="F51" s="34">
        <v>433.6</v>
      </c>
    </row>
    <row r="52" spans="1:6" outlineLevel="2" x14ac:dyDescent="0.25">
      <c r="A52" s="7">
        <v>627000</v>
      </c>
      <c r="B52" s="7" t="s">
        <v>45</v>
      </c>
      <c r="C52" s="1" t="s">
        <v>22</v>
      </c>
      <c r="D52" s="4">
        <v>528.17999999999995</v>
      </c>
      <c r="E52" s="34">
        <v>264.08999999999997</v>
      </c>
      <c r="F52" s="34">
        <v>264.08999999999997</v>
      </c>
    </row>
    <row r="53" spans="1:6" outlineLevel="2" x14ac:dyDescent="0.25">
      <c r="A53" s="7">
        <v>635000</v>
      </c>
      <c r="B53" s="7" t="s">
        <v>45</v>
      </c>
      <c r="C53" s="1" t="s">
        <v>24</v>
      </c>
      <c r="D53" s="4">
        <v>4289</v>
      </c>
      <c r="E53" s="34">
        <v>2144.5</v>
      </c>
      <c r="F53" s="34">
        <v>2144.5</v>
      </c>
    </row>
    <row r="54" spans="1:6" outlineLevel="1" x14ac:dyDescent="0.25">
      <c r="A54" s="7">
        <v>661000</v>
      </c>
      <c r="B54" s="7" t="s">
        <v>45</v>
      </c>
      <c r="C54" s="1" t="s">
        <v>26</v>
      </c>
      <c r="D54" s="4">
        <v>566.12</v>
      </c>
      <c r="E54" s="34">
        <v>283.06</v>
      </c>
      <c r="F54" s="34">
        <v>283.06</v>
      </c>
    </row>
    <row r="55" spans="1:6" outlineLevel="2" x14ac:dyDescent="0.25">
      <c r="A55" s="59"/>
      <c r="B55" s="60" t="s">
        <v>49</v>
      </c>
      <c r="C55" s="61"/>
      <c r="D55" s="62">
        <f>SUBTOTAL(9,D48:D54)</f>
        <v>26678.97</v>
      </c>
      <c r="E55" s="63">
        <f t="shared" ref="E55:F55" si="4">SUM(E48:E54)</f>
        <v>13339.485000000001</v>
      </c>
      <c r="F55" s="63">
        <f t="shared" si="4"/>
        <v>13339.485000000001</v>
      </c>
    </row>
    <row r="56" spans="1:6" ht="14.45" customHeight="1" outlineLevel="2" x14ac:dyDescent="0.25">
      <c r="A56" s="7">
        <v>613200</v>
      </c>
      <c r="B56" s="7" t="s">
        <v>47</v>
      </c>
      <c r="C56" s="1" t="s">
        <v>15</v>
      </c>
      <c r="D56" s="4">
        <v>4632</v>
      </c>
      <c r="E56" s="35">
        <v>2779.2</v>
      </c>
      <c r="F56" s="35">
        <v>1852.8000000000002</v>
      </c>
    </row>
    <row r="57" spans="1:6" outlineLevel="2" x14ac:dyDescent="0.25">
      <c r="A57" s="7">
        <v>616200</v>
      </c>
      <c r="B57" s="7" t="s">
        <v>47</v>
      </c>
      <c r="C57" s="1" t="s">
        <v>14</v>
      </c>
      <c r="D57" s="4">
        <v>927</v>
      </c>
      <c r="E57" s="35">
        <v>556.19999999999993</v>
      </c>
      <c r="F57" s="35">
        <v>370.8</v>
      </c>
    </row>
    <row r="58" spans="1:6" outlineLevel="1" x14ac:dyDescent="0.25">
      <c r="A58" s="7">
        <v>625100</v>
      </c>
      <c r="B58" s="7" t="s">
        <v>47</v>
      </c>
      <c r="C58" s="1" t="s">
        <v>17</v>
      </c>
      <c r="D58" s="4">
        <v>2085.4499999999998</v>
      </c>
      <c r="E58" s="35">
        <v>1251.2699999999998</v>
      </c>
      <c r="F58" s="35">
        <v>834.18</v>
      </c>
    </row>
    <row r="59" spans="1:6" outlineLevel="2" x14ac:dyDescent="0.25">
      <c r="A59" s="59"/>
      <c r="B59" s="60" t="s">
        <v>50</v>
      </c>
      <c r="C59" s="61"/>
      <c r="D59" s="62">
        <f>SUBTOTAL(9,D56:D58)</f>
        <v>7644.45</v>
      </c>
      <c r="E59" s="63">
        <f t="shared" ref="E59:F59" si="5">SUM(E56:E58)</f>
        <v>4586.6699999999992</v>
      </c>
      <c r="F59" s="63">
        <f t="shared" si="5"/>
        <v>3057.78</v>
      </c>
    </row>
    <row r="60" spans="1:6" outlineLevel="2" x14ac:dyDescent="0.25">
      <c r="A60" s="7">
        <v>613100</v>
      </c>
      <c r="B60" s="7" t="s">
        <v>39</v>
      </c>
      <c r="C60" s="1" t="s">
        <v>3</v>
      </c>
      <c r="D60" s="4">
        <v>25800</v>
      </c>
      <c r="E60" s="35">
        <v>16848.979591836734</v>
      </c>
      <c r="F60" s="35">
        <v>8951.0204081632655</v>
      </c>
    </row>
    <row r="61" spans="1:6" outlineLevel="2" x14ac:dyDescent="0.25">
      <c r="A61" s="7">
        <v>615000</v>
      </c>
      <c r="B61" s="7" t="s">
        <v>39</v>
      </c>
      <c r="C61" s="1" t="s">
        <v>5</v>
      </c>
      <c r="D61" s="4">
        <v>2386.1999999999998</v>
      </c>
      <c r="E61" s="35">
        <v>1558.334693877551</v>
      </c>
      <c r="F61" s="35">
        <v>827.86530612244883</v>
      </c>
    </row>
    <row r="62" spans="1:6" outlineLevel="1" x14ac:dyDescent="0.25">
      <c r="A62" s="7">
        <v>616100</v>
      </c>
      <c r="B62" s="7" t="s">
        <v>39</v>
      </c>
      <c r="C62" s="1" t="s">
        <v>7</v>
      </c>
      <c r="D62" s="4">
        <v>1786.35</v>
      </c>
      <c r="E62" s="35">
        <v>1166.5959183673469</v>
      </c>
      <c r="F62" s="35">
        <v>619.75408163265308</v>
      </c>
    </row>
    <row r="63" spans="1:6" outlineLevel="1" x14ac:dyDescent="0.25">
      <c r="A63" s="59"/>
      <c r="B63" s="60" t="s">
        <v>51</v>
      </c>
      <c r="C63" s="61"/>
      <c r="D63" s="62">
        <f>SUBTOTAL(9,D60:D62)</f>
        <v>29972.55</v>
      </c>
      <c r="E63" s="63">
        <f t="shared" ref="E63:F63" si="6">SUM(E60:E62)</f>
        <v>19573.910204081632</v>
      </c>
      <c r="F63" s="63">
        <f t="shared" si="6"/>
        <v>10398.639795918367</v>
      </c>
    </row>
    <row r="64" spans="1:6" outlineLevel="1" x14ac:dyDescent="0.25">
      <c r="A64" s="96" t="s">
        <v>74</v>
      </c>
      <c r="B64" s="96"/>
      <c r="C64" s="96"/>
      <c r="D64" s="58">
        <f>+D63+D59+D55</f>
        <v>64295.97</v>
      </c>
      <c r="E64" s="58">
        <f>+E63+E59+E55</f>
        <v>37500.065204081635</v>
      </c>
      <c r="F64" s="58">
        <f>+F63+F59+F55</f>
        <v>26795.904795918366</v>
      </c>
    </row>
    <row r="65" customFormat="1" outlineLevel="1" x14ac:dyDescent="0.25"/>
  </sheetData>
  <mergeCells count="11">
    <mergeCell ref="A64:C64"/>
    <mergeCell ref="A15:C15"/>
    <mergeCell ref="A39:A43"/>
    <mergeCell ref="A45:C45"/>
    <mergeCell ref="A17:F17"/>
    <mergeCell ref="A47:F47"/>
    <mergeCell ref="A5:C5"/>
    <mergeCell ref="A6:C6"/>
    <mergeCell ref="A7:C7"/>
    <mergeCell ref="A3:F3"/>
    <mergeCell ref="A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abSelected="1" zoomScale="145" zoomScaleNormal="145" workbookViewId="0">
      <selection activeCell="C9" sqref="A7:C9"/>
    </sheetView>
  </sheetViews>
  <sheetFormatPr baseColWidth="10" defaultRowHeight="15" x14ac:dyDescent="0.25"/>
  <cols>
    <col min="1" max="1" width="40.28515625" customWidth="1"/>
    <col min="2" max="2" width="9.140625" style="5" customWidth="1"/>
    <col min="3" max="3" width="11.85546875" style="5" customWidth="1"/>
    <col min="4" max="4" width="15.140625" customWidth="1"/>
  </cols>
  <sheetData>
    <row r="1" spans="1:4" ht="21" x14ac:dyDescent="0.25">
      <c r="A1" s="20" t="s">
        <v>84</v>
      </c>
      <c r="B1" s="64"/>
      <c r="C1" s="64"/>
      <c r="D1" s="20"/>
    </row>
    <row r="2" spans="1:4" ht="18.75" x14ac:dyDescent="0.3">
      <c r="A2" s="21"/>
      <c r="B2" s="23"/>
      <c r="C2" s="23"/>
      <c r="D2" s="21"/>
    </row>
    <row r="4" spans="1:4" x14ac:dyDescent="0.25">
      <c r="A4" s="104" t="s">
        <v>85</v>
      </c>
      <c r="B4" s="105"/>
      <c r="C4" s="105"/>
      <c r="D4" s="105"/>
    </row>
    <row r="5" spans="1:4" x14ac:dyDescent="0.25">
      <c r="A5" s="106" t="s">
        <v>86</v>
      </c>
      <c r="B5" s="106"/>
      <c r="C5" s="106"/>
      <c r="D5" s="106"/>
    </row>
    <row r="7" spans="1:4" x14ac:dyDescent="0.25">
      <c r="B7" s="22" t="s">
        <v>54</v>
      </c>
      <c r="C7" s="22" t="s">
        <v>55</v>
      </c>
      <c r="D7" s="22" t="s">
        <v>56</v>
      </c>
    </row>
    <row r="8" spans="1:4" x14ac:dyDescent="0.25">
      <c r="A8" s="1" t="s">
        <v>30</v>
      </c>
      <c r="B8" s="7">
        <v>284</v>
      </c>
      <c r="C8" s="40">
        <v>429</v>
      </c>
      <c r="D8" s="4">
        <v>121836</v>
      </c>
    </row>
    <row r="9" spans="1:4" x14ac:dyDescent="0.25">
      <c r="A9" s="1" t="s">
        <v>31</v>
      </c>
      <c r="B9" s="7">
        <v>67</v>
      </c>
      <c r="C9" s="40">
        <v>753</v>
      </c>
      <c r="D9" s="4">
        <v>50451</v>
      </c>
    </row>
    <row r="10" spans="1:4" x14ac:dyDescent="0.25">
      <c r="A10" s="65" t="s">
        <v>69</v>
      </c>
      <c r="B10" s="66">
        <f>+B8+B9</f>
        <v>351</v>
      </c>
      <c r="C10" s="67">
        <f>+D10/B10</f>
        <v>490.84615384615387</v>
      </c>
      <c r="D10" s="68">
        <f>+D8+D9</f>
        <v>172287</v>
      </c>
    </row>
    <row r="12" spans="1:4" x14ac:dyDescent="0.25">
      <c r="A12" s="16" t="s">
        <v>2</v>
      </c>
      <c r="B12" s="43"/>
      <c r="C12" s="44"/>
      <c r="D12" s="4">
        <v>19963.080000000002</v>
      </c>
    </row>
    <row r="13" spans="1:4" x14ac:dyDescent="0.25">
      <c r="A13" s="16" t="s">
        <v>6</v>
      </c>
      <c r="B13" s="43"/>
      <c r="C13" s="44"/>
      <c r="D13" s="4">
        <v>2231.25</v>
      </c>
    </row>
    <row r="14" spans="1:4" x14ac:dyDescent="0.25">
      <c r="A14" s="16" t="s">
        <v>12</v>
      </c>
      <c r="B14" s="43"/>
      <c r="C14" s="44"/>
      <c r="D14" s="4">
        <v>1778.11</v>
      </c>
    </row>
    <row r="15" spans="1:4" x14ac:dyDescent="0.25">
      <c r="A15" s="69" t="s">
        <v>18</v>
      </c>
      <c r="B15" s="41"/>
      <c r="C15" s="42"/>
      <c r="D15" s="4">
        <v>2983.12</v>
      </c>
    </row>
    <row r="16" spans="1:4" x14ac:dyDescent="0.25">
      <c r="A16" s="70" t="s">
        <v>87</v>
      </c>
      <c r="B16" s="71">
        <f>+B10</f>
        <v>351</v>
      </c>
      <c r="C16" s="72">
        <f>+D16/B16</f>
        <v>76.796467236467237</v>
      </c>
      <c r="D16" s="73">
        <f>SUM(D12:D15)</f>
        <v>26955.56</v>
      </c>
    </row>
    <row r="17" spans="1:4" x14ac:dyDescent="0.25">
      <c r="A17" s="74" t="s">
        <v>88</v>
      </c>
      <c r="B17" s="75">
        <f>+B16</f>
        <v>351</v>
      </c>
      <c r="C17" s="76">
        <f>+D17/B17</f>
        <v>414.0496866096866</v>
      </c>
      <c r="D17" s="77">
        <f>+D10-D16</f>
        <v>145331.44</v>
      </c>
    </row>
    <row r="19" spans="1:4" x14ac:dyDescent="0.25">
      <c r="A19" s="16" t="s">
        <v>19</v>
      </c>
      <c r="B19" s="43"/>
      <c r="C19" s="44"/>
      <c r="D19" s="4">
        <v>416</v>
      </c>
    </row>
    <row r="20" spans="1:4" x14ac:dyDescent="0.25">
      <c r="A20" s="16" t="s">
        <v>20</v>
      </c>
      <c r="B20" s="43"/>
      <c r="C20" s="44"/>
      <c r="D20" s="4">
        <v>2220</v>
      </c>
    </row>
    <row r="21" spans="1:4" x14ac:dyDescent="0.25">
      <c r="A21" s="16" t="s">
        <v>64</v>
      </c>
      <c r="B21" s="43"/>
      <c r="C21" s="44"/>
      <c r="D21" s="4">
        <v>33434.839099999997</v>
      </c>
    </row>
    <row r="22" spans="1:4" x14ac:dyDescent="0.25">
      <c r="A22" s="16" t="s">
        <v>27</v>
      </c>
      <c r="B22" s="43"/>
      <c r="C22" s="44"/>
      <c r="D22" s="4">
        <v>28461</v>
      </c>
    </row>
    <row r="23" spans="1:4" x14ac:dyDescent="0.25">
      <c r="A23" s="78" t="s">
        <v>89</v>
      </c>
      <c r="B23" s="43"/>
      <c r="C23" s="44"/>
      <c r="D23" s="15">
        <f>SUM(D19:D22)</f>
        <v>64531.839099999997</v>
      </c>
    </row>
    <row r="25" spans="1:4" x14ac:dyDescent="0.25">
      <c r="A25" s="79" t="s">
        <v>49</v>
      </c>
      <c r="B25" s="43"/>
      <c r="C25" s="44"/>
      <c r="D25" s="4">
        <v>13339.485000000001</v>
      </c>
    </row>
    <row r="26" spans="1:4" x14ac:dyDescent="0.25">
      <c r="A26" s="79" t="s">
        <v>50</v>
      </c>
      <c r="B26" s="43"/>
      <c r="C26" s="44"/>
      <c r="D26" s="4">
        <v>3057.78</v>
      </c>
    </row>
    <row r="27" spans="1:4" x14ac:dyDescent="0.25">
      <c r="A27" s="79" t="s">
        <v>51</v>
      </c>
      <c r="B27" s="43"/>
      <c r="C27" s="44"/>
      <c r="D27" s="4">
        <v>10398.639795918367</v>
      </c>
    </row>
    <row r="28" spans="1:4" x14ac:dyDescent="0.25">
      <c r="A28" s="79" t="s">
        <v>52</v>
      </c>
      <c r="B28" s="43"/>
      <c r="C28" s="44"/>
      <c r="D28" s="4">
        <v>7590.6121199999998</v>
      </c>
    </row>
    <row r="29" spans="1:4" x14ac:dyDescent="0.25">
      <c r="A29" s="79" t="s">
        <v>53</v>
      </c>
      <c r="B29" s="43"/>
      <c r="C29" s="44"/>
      <c r="D29" s="4">
        <v>14305.6826406</v>
      </c>
    </row>
    <row r="30" spans="1:4" x14ac:dyDescent="0.25">
      <c r="A30" s="78" t="s">
        <v>90</v>
      </c>
      <c r="B30" s="43"/>
      <c r="C30" s="44"/>
      <c r="D30" s="15">
        <f>SUM(D25:D29)</f>
        <v>48692.199556518361</v>
      </c>
    </row>
    <row r="31" spans="1:4" x14ac:dyDescent="0.25">
      <c r="A31" s="80" t="s">
        <v>91</v>
      </c>
      <c r="B31" s="81"/>
      <c r="C31" s="82"/>
      <c r="D31" s="83">
        <f>+D30+D23</f>
        <v>113224.03865651836</v>
      </c>
    </row>
    <row r="33" spans="1:4" x14ac:dyDescent="0.25">
      <c r="A33" s="74" t="s">
        <v>71</v>
      </c>
      <c r="B33" s="75">
        <f>+B17</f>
        <v>351</v>
      </c>
      <c r="C33" s="76">
        <f>+D33/B33</f>
        <v>91.474077901657111</v>
      </c>
      <c r="D33" s="77">
        <f>+D17-D31</f>
        <v>32107.401343481644</v>
      </c>
    </row>
    <row r="34" spans="1:4" x14ac:dyDescent="0.25">
      <c r="D34" s="84"/>
    </row>
    <row r="38" spans="1:4" ht="15.75" x14ac:dyDescent="0.25">
      <c r="A38" s="28" t="s">
        <v>63</v>
      </c>
      <c r="B38" s="19"/>
      <c r="C38" s="19"/>
      <c r="D38" s="28"/>
    </row>
    <row r="39" spans="1:4" x14ac:dyDescent="0.25">
      <c r="A39" s="5"/>
    </row>
    <row r="40" spans="1:4" x14ac:dyDescent="0.25">
      <c r="A40" s="16" t="s">
        <v>2</v>
      </c>
      <c r="B40" s="44"/>
      <c r="C40" s="7">
        <v>602000</v>
      </c>
      <c r="D40" s="4">
        <v>19963.080000000002</v>
      </c>
    </row>
    <row r="41" spans="1:4" x14ac:dyDescent="0.25">
      <c r="A41" s="16" t="s">
        <v>6</v>
      </c>
      <c r="B41" s="44"/>
      <c r="C41" s="7">
        <v>606300</v>
      </c>
      <c r="D41" s="4">
        <v>2231.25</v>
      </c>
    </row>
    <row r="42" spans="1:4" x14ac:dyDescent="0.25">
      <c r="A42" s="16" t="s">
        <v>19</v>
      </c>
      <c r="B42" s="44"/>
      <c r="C42" s="7">
        <v>613200</v>
      </c>
      <c r="D42" s="4">
        <v>416</v>
      </c>
    </row>
    <row r="43" spans="1:4" x14ac:dyDescent="0.25">
      <c r="A43" s="16" t="s">
        <v>20</v>
      </c>
      <c r="B43" s="44"/>
      <c r="C43" s="7">
        <v>613200</v>
      </c>
      <c r="D43" s="4">
        <v>2220</v>
      </c>
    </row>
    <row r="44" spans="1:4" x14ac:dyDescent="0.25">
      <c r="A44" s="16" t="s">
        <v>12</v>
      </c>
      <c r="B44" s="44"/>
      <c r="C44" s="7">
        <v>624100</v>
      </c>
      <c r="D44" s="4">
        <v>1778.11</v>
      </c>
    </row>
    <row r="45" spans="1:4" x14ac:dyDescent="0.25">
      <c r="A45" s="16" t="s">
        <v>18</v>
      </c>
      <c r="B45" s="44"/>
      <c r="C45" s="7">
        <v>625100</v>
      </c>
      <c r="D45" s="4">
        <v>2983.12</v>
      </c>
    </row>
    <row r="46" spans="1:4" x14ac:dyDescent="0.25">
      <c r="A46" s="16" t="s">
        <v>27</v>
      </c>
      <c r="B46" s="44"/>
      <c r="C46" s="7">
        <v>681000</v>
      </c>
      <c r="D46" s="4">
        <v>28461</v>
      </c>
    </row>
    <row r="47" spans="1:4" x14ac:dyDescent="0.25">
      <c r="A47" s="14" t="s">
        <v>64</v>
      </c>
      <c r="B47" s="42"/>
      <c r="C47" s="13"/>
      <c r="D47" s="4">
        <v>33434.839099999997</v>
      </c>
    </row>
    <row r="48" spans="1:4" x14ac:dyDescent="0.25">
      <c r="A48" s="107" t="s">
        <v>65</v>
      </c>
      <c r="B48" s="108"/>
      <c r="C48" s="109"/>
      <c r="D48" s="15">
        <f>SUM(D40:D47)</f>
        <v>91487.399099999995</v>
      </c>
    </row>
    <row r="49" spans="1:4" x14ac:dyDescent="0.25">
      <c r="A49" s="5"/>
    </row>
    <row r="50" spans="1:4" x14ac:dyDescent="0.25">
      <c r="A50" s="79" t="s">
        <v>49</v>
      </c>
      <c r="B50" s="43"/>
      <c r="C50" s="44"/>
      <c r="D50" s="4">
        <v>13339.485000000001</v>
      </c>
    </row>
    <row r="51" spans="1:4" x14ac:dyDescent="0.25">
      <c r="A51" s="79" t="s">
        <v>50</v>
      </c>
      <c r="B51" s="43"/>
      <c r="C51" s="44"/>
      <c r="D51" s="4">
        <v>3057.78</v>
      </c>
    </row>
    <row r="52" spans="1:4" x14ac:dyDescent="0.25">
      <c r="A52" s="79" t="s">
        <v>51</v>
      </c>
      <c r="B52" s="43"/>
      <c r="C52" s="44"/>
      <c r="D52" s="4">
        <v>10398.639795918367</v>
      </c>
    </row>
    <row r="53" spans="1:4" x14ac:dyDescent="0.25">
      <c r="A53" s="79" t="s">
        <v>52</v>
      </c>
      <c r="B53" s="43"/>
      <c r="C53" s="44"/>
      <c r="D53" s="4">
        <v>7590.6121199999998</v>
      </c>
    </row>
    <row r="54" spans="1:4" x14ac:dyDescent="0.25">
      <c r="A54" s="79" t="s">
        <v>53</v>
      </c>
      <c r="B54" s="43"/>
      <c r="C54" s="44"/>
      <c r="D54" s="4">
        <v>14305.6826406</v>
      </c>
    </row>
    <row r="55" spans="1:4" x14ac:dyDescent="0.25">
      <c r="A55" s="107" t="s">
        <v>66</v>
      </c>
      <c r="B55" s="108"/>
      <c r="C55" s="109"/>
      <c r="D55" s="15">
        <f>SUM(D50:D54)</f>
        <v>48692.199556518361</v>
      </c>
    </row>
    <row r="56" spans="1:4" x14ac:dyDescent="0.25">
      <c r="A56" s="29" t="s">
        <v>67</v>
      </c>
      <c r="B56" s="46"/>
      <c r="C56" s="47"/>
      <c r="D56" s="18">
        <f>+D55+D48</f>
        <v>140179.59865651836</v>
      </c>
    </row>
    <row r="57" spans="1:4" x14ac:dyDescent="0.25">
      <c r="A57" s="5"/>
    </row>
    <row r="59" spans="1:4" ht="15.75" x14ac:dyDescent="0.25">
      <c r="A59" s="110" t="s">
        <v>68</v>
      </c>
      <c r="B59" s="110"/>
      <c r="C59" s="110"/>
      <c r="D59" s="110"/>
    </row>
    <row r="60" spans="1:4" x14ac:dyDescent="0.25">
      <c r="B60" s="85" t="s">
        <v>54</v>
      </c>
      <c r="C60" s="85" t="s">
        <v>55</v>
      </c>
      <c r="D60" s="85" t="s">
        <v>56</v>
      </c>
    </row>
    <row r="61" spans="1:4" x14ac:dyDescent="0.25">
      <c r="A61" s="17" t="s">
        <v>30</v>
      </c>
      <c r="B61" s="7">
        <v>284</v>
      </c>
      <c r="C61" s="7">
        <v>429</v>
      </c>
      <c r="D61" s="31">
        <v>121836</v>
      </c>
    </row>
    <row r="62" spans="1:4" x14ac:dyDescent="0.25">
      <c r="A62" s="17" t="s">
        <v>31</v>
      </c>
      <c r="B62" s="7">
        <v>67</v>
      </c>
      <c r="C62" s="7">
        <v>753</v>
      </c>
      <c r="D62" s="31">
        <v>50451</v>
      </c>
    </row>
    <row r="63" spans="1:4" x14ac:dyDescent="0.25">
      <c r="A63" s="30" t="s">
        <v>69</v>
      </c>
      <c r="B63" s="85">
        <v>351</v>
      </c>
      <c r="C63" s="45">
        <v>490.84615384615387</v>
      </c>
      <c r="D63" s="45">
        <v>172287</v>
      </c>
    </row>
    <row r="64" spans="1:4" x14ac:dyDescent="0.25">
      <c r="A64" s="86" t="s">
        <v>67</v>
      </c>
      <c r="B64" s="12">
        <v>351</v>
      </c>
      <c r="C64" s="32">
        <v>399.37207594449671</v>
      </c>
      <c r="D64" s="32">
        <v>140179.59865651836</v>
      </c>
    </row>
    <row r="65" spans="1:4" x14ac:dyDescent="0.25">
      <c r="A65" s="87" t="s">
        <v>70</v>
      </c>
      <c r="B65" s="88">
        <v>351</v>
      </c>
      <c r="C65" s="89">
        <v>91.474077901657111</v>
      </c>
      <c r="D65" s="89">
        <v>32107.401343481644</v>
      </c>
    </row>
  </sheetData>
  <mergeCells count="5">
    <mergeCell ref="A4:D4"/>
    <mergeCell ref="A5:D5"/>
    <mergeCell ref="A48:C48"/>
    <mergeCell ref="A55:C55"/>
    <mergeCell ref="A59:D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workbookViewId="0">
      <selection activeCell="E5" sqref="E5"/>
    </sheetView>
  </sheetViews>
  <sheetFormatPr baseColWidth="10" defaultRowHeight="15" outlineLevelRow="2" x14ac:dyDescent="0.25"/>
  <cols>
    <col min="1" max="1" width="14" style="5" customWidth="1"/>
    <col min="2" max="2" width="14.42578125" style="5" customWidth="1"/>
    <col min="3" max="3" width="38.140625" customWidth="1"/>
    <col min="4" max="4" width="15.7109375" style="33" customWidth="1"/>
    <col min="5" max="5" width="28" customWidth="1"/>
    <col min="6" max="6" width="37" customWidth="1"/>
    <col min="7" max="7" width="14.85546875" customWidth="1"/>
  </cols>
  <sheetData>
    <row r="1" spans="1:4" x14ac:dyDescent="0.25">
      <c r="A1" s="5" t="s">
        <v>48</v>
      </c>
      <c r="C1" s="10"/>
    </row>
    <row r="2" spans="1:4" x14ac:dyDescent="0.25">
      <c r="C2" s="10"/>
    </row>
    <row r="3" spans="1:4" ht="18.75" x14ac:dyDescent="0.3">
      <c r="A3" s="94" t="s">
        <v>83</v>
      </c>
      <c r="B3" s="94"/>
      <c r="C3" s="94"/>
      <c r="D3" s="94"/>
    </row>
    <row r="4" spans="1:4" x14ac:dyDescent="0.25">
      <c r="A4" s="8"/>
      <c r="B4" s="8"/>
      <c r="C4" s="8"/>
      <c r="D4" s="56" t="s">
        <v>80</v>
      </c>
    </row>
    <row r="5" spans="1:4" x14ac:dyDescent="0.25">
      <c r="A5" s="90" t="s">
        <v>78</v>
      </c>
      <c r="B5" s="91"/>
      <c r="C5" s="92"/>
      <c r="D5" s="54">
        <f t="shared" ref="D5" si="0">+D15</f>
        <v>1164020</v>
      </c>
    </row>
    <row r="6" spans="1:4" x14ac:dyDescent="0.25">
      <c r="A6" s="93" t="s">
        <v>73</v>
      </c>
      <c r="B6" s="93"/>
      <c r="C6" s="93"/>
      <c r="D6" s="49">
        <f>+D35</f>
        <v>958683.45100471389</v>
      </c>
    </row>
    <row r="7" spans="1:4" x14ac:dyDescent="0.25">
      <c r="A7" s="93" t="s">
        <v>74</v>
      </c>
      <c r="B7" s="93"/>
      <c r="C7" s="93"/>
      <c r="D7" s="58">
        <f>+D54</f>
        <v>37500.065204081635</v>
      </c>
    </row>
    <row r="8" spans="1:4" x14ac:dyDescent="0.25">
      <c r="C8" s="2" t="s">
        <v>82</v>
      </c>
      <c r="D8" s="15">
        <f t="shared" ref="D8" si="1">+D5-D6-D7</f>
        <v>167836.48379120446</v>
      </c>
    </row>
    <row r="9" spans="1:4" x14ac:dyDescent="0.25">
      <c r="D9"/>
    </row>
    <row r="10" spans="1:4" ht="15.75" x14ac:dyDescent="0.25">
      <c r="A10" s="95" t="s">
        <v>75</v>
      </c>
      <c r="B10" s="95"/>
      <c r="C10" s="95"/>
      <c r="D10" s="95"/>
    </row>
    <row r="11" spans="1:4" x14ac:dyDescent="0.25">
      <c r="A11" s="12" t="s">
        <v>41</v>
      </c>
      <c r="B11" s="12" t="s">
        <v>46</v>
      </c>
      <c r="C11" s="12" t="s">
        <v>42</v>
      </c>
      <c r="D11" s="39" t="s">
        <v>44</v>
      </c>
    </row>
    <row r="12" spans="1:4" x14ac:dyDescent="0.25">
      <c r="A12" s="7">
        <v>707000</v>
      </c>
      <c r="B12" s="7" t="s">
        <v>44</v>
      </c>
      <c r="C12" s="1" t="s">
        <v>29</v>
      </c>
      <c r="D12" s="34">
        <v>1164020</v>
      </c>
    </row>
    <row r="13" spans="1:4" x14ac:dyDescent="0.25">
      <c r="A13" s="7">
        <v>706000</v>
      </c>
      <c r="B13" s="7" t="s">
        <v>43</v>
      </c>
      <c r="C13" s="1" t="s">
        <v>30</v>
      </c>
      <c r="D13" s="34"/>
    </row>
    <row r="14" spans="1:4" x14ac:dyDescent="0.25">
      <c r="A14" s="7">
        <v>706010</v>
      </c>
      <c r="B14" s="7" t="s">
        <v>43</v>
      </c>
      <c r="C14" s="1" t="s">
        <v>31</v>
      </c>
      <c r="D14" s="34"/>
    </row>
    <row r="15" spans="1:4" x14ac:dyDescent="0.25">
      <c r="A15" s="97" t="s">
        <v>78</v>
      </c>
      <c r="B15" s="98"/>
      <c r="C15" s="99"/>
      <c r="D15" s="53">
        <f>SUM(D12:D14)</f>
        <v>1164020</v>
      </c>
    </row>
    <row r="16" spans="1:4" x14ac:dyDescent="0.25">
      <c r="A16" s="8"/>
      <c r="B16" s="8"/>
      <c r="C16" s="8"/>
    </row>
    <row r="17" spans="1:4" ht="15.75" x14ac:dyDescent="0.25">
      <c r="A17" s="95" t="s">
        <v>76</v>
      </c>
      <c r="B17" s="95"/>
      <c r="C17" s="95"/>
      <c r="D17" s="95"/>
    </row>
    <row r="18" spans="1:4" outlineLevel="2" x14ac:dyDescent="0.25">
      <c r="A18" s="7">
        <v>607000</v>
      </c>
      <c r="B18" s="7" t="s">
        <v>44</v>
      </c>
      <c r="C18" s="1" t="s">
        <v>0</v>
      </c>
      <c r="D18" s="34">
        <v>765925.16</v>
      </c>
    </row>
    <row r="19" spans="1:4" outlineLevel="2" x14ac:dyDescent="0.25">
      <c r="A19" s="7">
        <v>613200</v>
      </c>
      <c r="B19" s="7" t="s">
        <v>44</v>
      </c>
      <c r="C19" s="1" t="s">
        <v>8</v>
      </c>
      <c r="D19" s="34">
        <v>685</v>
      </c>
    </row>
    <row r="20" spans="1:4" outlineLevel="2" x14ac:dyDescent="0.25">
      <c r="A20" s="7">
        <v>613200</v>
      </c>
      <c r="B20" s="7" t="s">
        <v>44</v>
      </c>
      <c r="C20" s="1" t="s">
        <v>4</v>
      </c>
      <c r="D20" s="34">
        <v>3840</v>
      </c>
    </row>
    <row r="21" spans="1:4" outlineLevel="2" x14ac:dyDescent="0.25">
      <c r="A21" s="7">
        <v>623000</v>
      </c>
      <c r="B21" s="7" t="s">
        <v>44</v>
      </c>
      <c r="C21" s="1" t="s">
        <v>10</v>
      </c>
      <c r="D21" s="34">
        <v>16500</v>
      </c>
    </row>
    <row r="22" spans="1:4" outlineLevel="2" x14ac:dyDescent="0.25">
      <c r="A22" s="7">
        <v>624100</v>
      </c>
      <c r="B22" s="7" t="s">
        <v>44</v>
      </c>
      <c r="C22" s="1" t="s">
        <v>11</v>
      </c>
      <c r="D22" s="34">
        <v>28490</v>
      </c>
    </row>
    <row r="23" spans="1:4" x14ac:dyDescent="0.25">
      <c r="A23" s="7">
        <v>624200</v>
      </c>
      <c r="B23" s="7" t="s">
        <v>44</v>
      </c>
      <c r="C23" s="1" t="s">
        <v>13</v>
      </c>
      <c r="D23" s="34">
        <v>23035</v>
      </c>
    </row>
    <row r="24" spans="1:4" x14ac:dyDescent="0.25">
      <c r="A24" s="7">
        <v>625100</v>
      </c>
      <c r="B24" s="7" t="s">
        <v>44</v>
      </c>
      <c r="C24" s="1" t="s">
        <v>16</v>
      </c>
      <c r="D24" s="34">
        <v>3485.65</v>
      </c>
    </row>
    <row r="25" spans="1:4" x14ac:dyDescent="0.25">
      <c r="A25" s="7">
        <v>654000</v>
      </c>
      <c r="B25" s="7" t="s">
        <v>44</v>
      </c>
      <c r="C25" s="1" t="s">
        <v>25</v>
      </c>
      <c r="D25" s="34">
        <v>5710.24</v>
      </c>
    </row>
    <row r="26" spans="1:4" x14ac:dyDescent="0.25">
      <c r="A26" s="7">
        <v>681730</v>
      </c>
      <c r="B26" s="7" t="s">
        <v>44</v>
      </c>
      <c r="C26" s="1" t="s">
        <v>28</v>
      </c>
      <c r="D26" s="34">
        <v>2821.5</v>
      </c>
    </row>
    <row r="27" spans="1:4" x14ac:dyDescent="0.25">
      <c r="A27" s="7">
        <v>681740</v>
      </c>
      <c r="B27" s="7" t="s">
        <v>44</v>
      </c>
      <c r="C27" s="1" t="s">
        <v>38</v>
      </c>
      <c r="D27" s="34">
        <v>5720</v>
      </c>
    </row>
    <row r="28" spans="1:4" x14ac:dyDescent="0.25">
      <c r="A28" s="24"/>
      <c r="B28" s="24" t="s">
        <v>58</v>
      </c>
      <c r="C28" s="25"/>
      <c r="D28" s="36">
        <f>SUM(D18:D27)</f>
        <v>856212.55</v>
      </c>
    </row>
    <row r="29" spans="1:4" x14ac:dyDescent="0.25">
      <c r="A29" s="100" t="s">
        <v>72</v>
      </c>
      <c r="B29" s="1" t="s">
        <v>32</v>
      </c>
      <c r="C29" s="1" t="s">
        <v>59</v>
      </c>
      <c r="D29" s="38">
        <v>42917.047921799996</v>
      </c>
    </row>
    <row r="30" spans="1:4" x14ac:dyDescent="0.25">
      <c r="A30" s="101"/>
      <c r="B30" s="3" t="s">
        <v>33</v>
      </c>
      <c r="C30" s="3" t="s">
        <v>34</v>
      </c>
      <c r="D30" s="38">
        <v>36782.016722913846</v>
      </c>
    </row>
    <row r="31" spans="1:4" x14ac:dyDescent="0.25">
      <c r="A31" s="101"/>
      <c r="B31" s="3" t="s">
        <v>35</v>
      </c>
      <c r="C31" s="3" t="s">
        <v>36</v>
      </c>
      <c r="D31" s="38"/>
    </row>
    <row r="32" spans="1:4" x14ac:dyDescent="0.25">
      <c r="A32" s="101"/>
      <c r="B32" s="3" t="s">
        <v>37</v>
      </c>
      <c r="C32" s="3" t="s">
        <v>60</v>
      </c>
      <c r="D32" s="38">
        <v>7590.6121199999998</v>
      </c>
    </row>
    <row r="33" spans="1:4" x14ac:dyDescent="0.25">
      <c r="A33" s="102"/>
      <c r="B33" s="1"/>
      <c r="C33" s="6" t="s">
        <v>61</v>
      </c>
      <c r="D33" s="38">
        <v>15181.22424</v>
      </c>
    </row>
    <row r="34" spans="1:4" x14ac:dyDescent="0.25">
      <c r="A34" s="27"/>
      <c r="B34" s="24" t="s">
        <v>62</v>
      </c>
      <c r="C34" s="25"/>
      <c r="D34" s="37">
        <f>SUM(D29:D33)</f>
        <v>102470.90100471384</v>
      </c>
    </row>
    <row r="35" spans="1:4" x14ac:dyDescent="0.25">
      <c r="A35" s="103" t="s">
        <v>73</v>
      </c>
      <c r="B35" s="103"/>
      <c r="C35" s="103"/>
      <c r="D35" s="49">
        <f>D28+D34</f>
        <v>958683.45100471389</v>
      </c>
    </row>
    <row r="36" spans="1:4" x14ac:dyDescent="0.25">
      <c r="A36"/>
      <c r="B36"/>
      <c r="D36"/>
    </row>
    <row r="37" spans="1:4" ht="15.75" x14ac:dyDescent="0.25">
      <c r="A37" s="95" t="s">
        <v>77</v>
      </c>
      <c r="B37" s="95"/>
      <c r="C37" s="95"/>
      <c r="D37" s="95"/>
    </row>
    <row r="38" spans="1:4" x14ac:dyDescent="0.25">
      <c r="A38" s="7">
        <v>606000</v>
      </c>
      <c r="B38" s="7" t="s">
        <v>45</v>
      </c>
      <c r="C38" s="1" t="s">
        <v>1</v>
      </c>
      <c r="D38" s="34">
        <v>432.38499999999999</v>
      </c>
    </row>
    <row r="39" spans="1:4" x14ac:dyDescent="0.25">
      <c r="A39" s="7">
        <v>618000</v>
      </c>
      <c r="B39" s="7" t="s">
        <v>45</v>
      </c>
      <c r="C39" s="1" t="s">
        <v>23</v>
      </c>
      <c r="D39" s="34">
        <v>541.85</v>
      </c>
    </row>
    <row r="40" spans="1:4" x14ac:dyDescent="0.25">
      <c r="A40" s="7">
        <v>622600</v>
      </c>
      <c r="B40" s="7" t="s">
        <v>45</v>
      </c>
      <c r="C40" s="1" t="s">
        <v>9</v>
      </c>
      <c r="D40" s="34">
        <v>9240</v>
      </c>
    </row>
    <row r="41" spans="1:4" x14ac:dyDescent="0.25">
      <c r="A41" s="7">
        <v>626000</v>
      </c>
      <c r="B41" s="7" t="s">
        <v>45</v>
      </c>
      <c r="C41" s="1" t="s">
        <v>21</v>
      </c>
      <c r="D41" s="34">
        <v>433.6</v>
      </c>
    </row>
    <row r="42" spans="1:4" x14ac:dyDescent="0.25">
      <c r="A42" s="7">
        <v>627000</v>
      </c>
      <c r="B42" s="7" t="s">
        <v>45</v>
      </c>
      <c r="C42" s="1" t="s">
        <v>22</v>
      </c>
      <c r="D42" s="34">
        <v>264.08999999999997</v>
      </c>
    </row>
    <row r="43" spans="1:4" x14ac:dyDescent="0.25">
      <c r="A43" s="7">
        <v>635000</v>
      </c>
      <c r="B43" s="7" t="s">
        <v>45</v>
      </c>
      <c r="C43" s="1" t="s">
        <v>24</v>
      </c>
      <c r="D43" s="34">
        <v>2144.5</v>
      </c>
    </row>
    <row r="44" spans="1:4" x14ac:dyDescent="0.25">
      <c r="A44" s="7">
        <v>661000</v>
      </c>
      <c r="B44" s="7" t="s">
        <v>45</v>
      </c>
      <c r="C44" s="1" t="s">
        <v>26</v>
      </c>
      <c r="D44" s="34">
        <v>283.06</v>
      </c>
    </row>
    <row r="45" spans="1:4" x14ac:dyDescent="0.25">
      <c r="A45" s="59"/>
      <c r="B45" s="60" t="s">
        <v>49</v>
      </c>
      <c r="C45" s="61"/>
      <c r="D45" s="63">
        <f t="shared" ref="D45" si="2">SUM(D38:D44)</f>
        <v>13339.485000000001</v>
      </c>
    </row>
    <row r="46" spans="1:4" x14ac:dyDescent="0.25">
      <c r="A46" s="7">
        <v>613200</v>
      </c>
      <c r="B46" s="7" t="s">
        <v>47</v>
      </c>
      <c r="C46" s="1" t="s">
        <v>15</v>
      </c>
      <c r="D46" s="35">
        <v>2779.2</v>
      </c>
    </row>
    <row r="47" spans="1:4" x14ac:dyDescent="0.25">
      <c r="A47" s="7">
        <v>616200</v>
      </c>
      <c r="B47" s="7" t="s">
        <v>47</v>
      </c>
      <c r="C47" s="1" t="s">
        <v>14</v>
      </c>
      <c r="D47" s="35">
        <v>556.19999999999993</v>
      </c>
    </row>
    <row r="48" spans="1:4" x14ac:dyDescent="0.25">
      <c r="A48" s="7">
        <v>625100</v>
      </c>
      <c r="B48" s="7" t="s">
        <v>47</v>
      </c>
      <c r="C48" s="1" t="s">
        <v>17</v>
      </c>
      <c r="D48" s="35">
        <v>1251.2699999999998</v>
      </c>
    </row>
    <row r="49" spans="1:4" x14ac:dyDescent="0.25">
      <c r="A49" s="59"/>
      <c r="B49" s="60" t="s">
        <v>50</v>
      </c>
      <c r="C49" s="61"/>
      <c r="D49" s="63">
        <f t="shared" ref="D49" si="3">SUM(D46:D48)</f>
        <v>4586.6699999999992</v>
      </c>
    </row>
    <row r="50" spans="1:4" x14ac:dyDescent="0.25">
      <c r="A50" s="7">
        <v>613100</v>
      </c>
      <c r="B50" s="7" t="s">
        <v>39</v>
      </c>
      <c r="C50" s="1" t="s">
        <v>3</v>
      </c>
      <c r="D50" s="35">
        <v>16848.979591836734</v>
      </c>
    </row>
    <row r="51" spans="1:4" x14ac:dyDescent="0.25">
      <c r="A51" s="7">
        <v>615000</v>
      </c>
      <c r="B51" s="7" t="s">
        <v>39</v>
      </c>
      <c r="C51" s="1" t="s">
        <v>5</v>
      </c>
      <c r="D51" s="35">
        <v>1558.334693877551</v>
      </c>
    </row>
    <row r="52" spans="1:4" x14ac:dyDescent="0.25">
      <c r="A52" s="7">
        <v>616100</v>
      </c>
      <c r="B52" s="7" t="s">
        <v>39</v>
      </c>
      <c r="C52" s="1" t="s">
        <v>7</v>
      </c>
      <c r="D52" s="35">
        <v>1166.5959183673469</v>
      </c>
    </row>
    <row r="53" spans="1:4" x14ac:dyDescent="0.25">
      <c r="A53" s="59"/>
      <c r="B53" s="60" t="s">
        <v>51</v>
      </c>
      <c r="C53" s="61"/>
      <c r="D53" s="63">
        <f t="shared" ref="D53" si="4">SUM(D50:D52)</f>
        <v>19573.910204081632</v>
      </c>
    </row>
    <row r="54" spans="1:4" x14ac:dyDescent="0.25">
      <c r="A54" s="96" t="s">
        <v>74</v>
      </c>
      <c r="B54" s="96"/>
      <c r="C54" s="96"/>
      <c r="D54" s="58">
        <f>+D53+D49+D45</f>
        <v>37500.065204081635</v>
      </c>
    </row>
    <row r="55" spans="1:4" x14ac:dyDescent="0.25">
      <c r="A55"/>
      <c r="B55"/>
      <c r="D55"/>
    </row>
  </sheetData>
  <mergeCells count="11">
    <mergeCell ref="A17:D17"/>
    <mergeCell ref="A29:A33"/>
    <mergeCell ref="A35:C35"/>
    <mergeCell ref="A37:D37"/>
    <mergeCell ref="A54:C54"/>
    <mergeCell ref="A15:C15"/>
    <mergeCell ref="A3:D3"/>
    <mergeCell ref="A5:C5"/>
    <mergeCell ref="A6:C6"/>
    <mergeCell ref="A7:C7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comptables</vt:lpstr>
      <vt:lpstr>Mission B - Cpte de Rt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Philippe Minier</dc:creator>
  <cp:lastModifiedBy>Jean-Philippe MINIER</cp:lastModifiedBy>
  <cp:lastPrinted>2019-09-18T06:34:39Z</cp:lastPrinted>
  <dcterms:created xsi:type="dcterms:W3CDTF">2018-02-22T14:29:15Z</dcterms:created>
  <dcterms:modified xsi:type="dcterms:W3CDTF">2024-03-11T14:50:06Z</dcterms:modified>
</cp:coreProperties>
</file>